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\Documents\BSR\"/>
    </mc:Choice>
  </mc:AlternateContent>
  <xr:revisionPtr revIDLastSave="0" documentId="13_ncr:1_{61A09CD6-4735-4285-9B02-87E3F9AC1769}" xr6:coauthVersionLast="47" xr6:coauthVersionMax="47" xr10:uidLastSave="{00000000-0000-0000-0000-000000000000}"/>
  <bookViews>
    <workbookView xWindow="-108" yWindow="-108" windowWidth="23256" windowHeight="12576" xr2:uid="{8BB0DEED-19FA-42B0-9407-2A0DAE32A4C2}"/>
  </bookViews>
  <sheets>
    <sheet name="Internal" sheetId="1" r:id="rId1"/>
    <sheet name="External" sheetId="2" r:id="rId2"/>
    <sheet name="Payme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9" i="3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C15" i="1" s="1"/>
  <c r="B14" i="1"/>
  <c r="B15" i="1" s="1"/>
  <c r="K10" i="1"/>
  <c r="K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D11" i="1" s="1"/>
  <c r="C10" i="1"/>
  <c r="C11" i="1" s="1"/>
  <c r="B10" i="1"/>
  <c r="B11" i="1" s="1"/>
  <c r="K6" i="1"/>
  <c r="K7" i="1" s="1"/>
  <c r="J6" i="1"/>
  <c r="J7" i="1" s="1"/>
  <c r="I6" i="1"/>
  <c r="I7" i="1" s="1"/>
  <c r="H6" i="1"/>
  <c r="H7" i="1" s="1"/>
  <c r="D25" i="1"/>
  <c r="F25" i="1" s="1"/>
  <c r="D24" i="1"/>
  <c r="F24" i="1" s="1"/>
  <c r="D23" i="1"/>
  <c r="F23" i="1" s="1"/>
  <c r="D22" i="1"/>
  <c r="F22" i="1" s="1"/>
  <c r="D21" i="1"/>
  <c r="F21" i="1" s="1"/>
  <c r="D15" i="2"/>
  <c r="F15" i="2" s="1"/>
  <c r="D16" i="2"/>
  <c r="F16" i="2" s="1"/>
  <c r="D17" i="2"/>
  <c r="F17" i="2" s="1"/>
  <c r="D18" i="2"/>
  <c r="F18" i="2" s="1"/>
  <c r="D14" i="2"/>
  <c r="F14" i="2" s="1"/>
  <c r="C8" i="2"/>
  <c r="C10" i="2" s="1"/>
  <c r="F26" i="1" l="1"/>
  <c r="F28" i="1" s="1"/>
  <c r="F32" i="1" s="1"/>
  <c r="F8" i="2"/>
  <c r="F10" i="2" s="1"/>
  <c r="D8" i="2"/>
  <c r="D10" i="2" s="1"/>
  <c r="E8" i="2"/>
  <c r="E10" i="2" s="1"/>
  <c r="B8" i="2"/>
  <c r="B10" i="2" s="1"/>
  <c r="G6" i="1"/>
  <c r="G7" i="1" s="1"/>
  <c r="F6" i="1"/>
  <c r="F7" i="1" s="1"/>
  <c r="E6" i="1"/>
  <c r="E7" i="1" s="1"/>
  <c r="D6" i="1"/>
  <c r="D7" i="1" s="1"/>
  <c r="C6" i="1"/>
  <c r="C7" i="1" s="1"/>
  <c r="B6" i="1"/>
  <c r="B7" i="1" s="1"/>
  <c r="F19" i="2" l="1"/>
  <c r="F21" i="2" s="1"/>
  <c r="F25" i="2" s="1"/>
</calcChain>
</file>

<file path=xl/sharedStrings.xml><?xml version="1.0" encoding="utf-8"?>
<sst xmlns="http://schemas.openxmlformats.org/spreadsheetml/2006/main" count="58" uniqueCount="33">
  <si>
    <t>Inputs:</t>
  </si>
  <si>
    <t>Price:</t>
  </si>
  <si>
    <t>Interest Rate:</t>
  </si>
  <si>
    <t>Annual</t>
  </si>
  <si>
    <t>Monthly Payment:</t>
  </si>
  <si>
    <t>Term (Years)</t>
  </si>
  <si>
    <t>EBITDA:</t>
  </si>
  <si>
    <t>Term (Years):</t>
  </si>
  <si>
    <t>Year 1</t>
  </si>
  <si>
    <t>Year 2</t>
  </si>
  <si>
    <t>Year 3</t>
  </si>
  <si>
    <t>Year 4</t>
  </si>
  <si>
    <t>Year 5</t>
  </si>
  <si>
    <t>EBITDA</t>
  </si>
  <si>
    <t>Weighting</t>
  </si>
  <si>
    <t>Weighted EBITDA:</t>
  </si>
  <si>
    <t>+/- Adjustments:</t>
  </si>
  <si>
    <t>Adjusted EBITDA:</t>
  </si>
  <si>
    <t>Multiple:</t>
  </si>
  <si>
    <t>Enterprise Value:</t>
  </si>
  <si>
    <t>A</t>
  </si>
  <si>
    <t>B</t>
  </si>
  <si>
    <t>C</t>
  </si>
  <si>
    <t>D</t>
  </si>
  <si>
    <t>Value/Price</t>
  </si>
  <si>
    <t>E</t>
  </si>
  <si>
    <t>Total Interest Paid</t>
  </si>
  <si>
    <t>+/- Adjustments</t>
  </si>
  <si>
    <t>Adj EDITDA</t>
  </si>
  <si>
    <t>Weighted EBITDA</t>
  </si>
  <si>
    <t>Total Interest Paid:</t>
  </si>
  <si>
    <t>Annual Interest Rate:</t>
  </si>
  <si>
    <t>Principal: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</si>
</sst>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0" fontId="0" fillId="0" borderId="1" xfId="0" applyNumberFormat="1" applyBorder="1"/>
    <xf numFmtId="0" fontId="0" fillId="0" borderId="0" xfId="0" quotePrefix="1" applyAlignment="1">
      <alignment horizontal="right"/>
    </xf>
    <xf numFmtId="6" fontId="0" fillId="0" borderId="2" xfId="0" applyNumberFormat="1" applyBorder="1"/>
    <xf numFmtId="164" fontId="0" fillId="0" borderId="3" xfId="0" applyNumberFormat="1" applyBorder="1"/>
    <xf numFmtId="6" fontId="0" fillId="0" borderId="4" xfId="0" applyNumberFormat="1" applyBorder="1"/>
    <xf numFmtId="3" fontId="0" fillId="0" borderId="1" xfId="0" applyNumberFormat="1" applyBorder="1"/>
    <xf numFmtId="8" fontId="0" fillId="0" borderId="0" xfId="0" applyNumberFormat="1"/>
    <xf numFmtId="0" fontId="0" fillId="0" borderId="0" xfId="0" quotePrefix="1"/>
    <xf numFmtId="164" fontId="0" fillId="0" borderId="0" xfId="0" applyNumberFormat="1"/>
    <xf numFmtId="165" fontId="0" fillId="0" borderId="1" xfId="0" applyNumberFormat="1" applyBorder="1"/>
    <xf numFmtId="8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414BD-ACC4-4360-96E7-D7403C88BAF7}">
  <dimension ref="A1:K32"/>
  <sheetViews>
    <sheetView tabSelected="1" zoomScale="139" zoomScaleNormal="131" workbookViewId="0">
      <selection activeCell="D4" sqref="D4"/>
    </sheetView>
  </sheetViews>
  <sheetFormatPr defaultColWidth="8.77734375" defaultRowHeight="14.4" x14ac:dyDescent="0.3"/>
  <cols>
    <col min="1" max="1" width="23.44140625" customWidth="1"/>
    <col min="2" max="11" width="14.6640625" customWidth="1"/>
  </cols>
  <sheetData>
    <row r="1" spans="1:11" x14ac:dyDescent="0.3">
      <c r="A1" t="s">
        <v>0</v>
      </c>
    </row>
    <row r="2" spans="1:11" x14ac:dyDescent="0.3">
      <c r="C2" s="4" t="s">
        <v>3</v>
      </c>
      <c r="E2" s="3"/>
      <c r="F2" s="3"/>
      <c r="G2" s="3"/>
    </row>
    <row r="3" spans="1:11" x14ac:dyDescent="0.3">
      <c r="A3" t="s">
        <v>1</v>
      </c>
      <c r="B3" s="2">
        <v>2750000</v>
      </c>
      <c r="C3" s="4" t="s">
        <v>2</v>
      </c>
      <c r="D3" s="5">
        <v>6.2E-2</v>
      </c>
    </row>
    <row r="5" spans="1:11" x14ac:dyDescent="0.3">
      <c r="A5" t="s">
        <v>7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</row>
    <row r="6" spans="1:11" x14ac:dyDescent="0.3">
      <c r="A6" t="s">
        <v>4</v>
      </c>
      <c r="B6" s="2">
        <f>PMT($D$3/12,B5*12,$B$3)</f>
        <v>-236935.55480981671</v>
      </c>
      <c r="C6" s="2">
        <f>PMT($D$3/12,C5*12,$B$3)</f>
        <v>-122129.65684667478</v>
      </c>
      <c r="D6" s="2">
        <f>PMT($D$3/12,D5*12,$B$3)</f>
        <v>-83909.760316809741</v>
      </c>
      <c r="E6" s="2">
        <f>PMT($D$3/12,E5*12,$B$3)</f>
        <v>-64836.294364598732</v>
      </c>
      <c r="F6" s="2">
        <f t="shared" ref="F6:G6" si="0">PMT($D$3/12,F5*12,$B$3)</f>
        <v>-53421.32270207184</v>
      </c>
      <c r="G6" s="2">
        <f t="shared" si="0"/>
        <v>-45835.514978871222</v>
      </c>
      <c r="H6" s="2">
        <f>PMT($D$3/12,H5*12,$B$3)</f>
        <v>-40437.714162619421</v>
      </c>
      <c r="I6" s="2">
        <f>PMT($D$3/12,I5*12,$B$3)</f>
        <v>-36407.328419696139</v>
      </c>
      <c r="J6" s="2">
        <f>PMT($D$3/12,J5*12,$B$3)</f>
        <v>-33288.461772928145</v>
      </c>
      <c r="K6" s="2">
        <f t="shared" ref="K6" si="1">PMT($D$3/12,K5*12,$B$3)</f>
        <v>-30807.566391354012</v>
      </c>
    </row>
    <row r="7" spans="1:11" x14ac:dyDescent="0.3">
      <c r="A7" t="s">
        <v>30</v>
      </c>
      <c r="B7" s="13">
        <f>(B6*12*B5)+$B$3</f>
        <v>-93226.657717800699</v>
      </c>
      <c r="C7" s="13">
        <f>(C6*12*C5)+$B$3</f>
        <v>-181111.76432019472</v>
      </c>
      <c r="D7" s="13">
        <f t="shared" ref="D7:K7" si="2">(D6*12*D5)+$B$3</f>
        <v>-270751.37140515074</v>
      </c>
      <c r="E7" s="13">
        <f t="shared" si="2"/>
        <v>-362142.12950073928</v>
      </c>
      <c r="F7" s="13">
        <f t="shared" si="2"/>
        <v>-455279.36212431081</v>
      </c>
      <c r="G7" s="13">
        <f t="shared" si="2"/>
        <v>-550157.07847872842</v>
      </c>
      <c r="H7" s="13">
        <f t="shared" si="2"/>
        <v>-646767.98966003116</v>
      </c>
      <c r="I7" s="13">
        <f t="shared" si="2"/>
        <v>-745103.52829082962</v>
      </c>
      <c r="J7" s="13">
        <f t="shared" si="2"/>
        <v>-845153.87147623952</v>
      </c>
      <c r="K7" s="13">
        <f t="shared" si="2"/>
        <v>-946907.96696248092</v>
      </c>
    </row>
    <row r="9" spans="1:11" x14ac:dyDescent="0.3">
      <c r="A9" t="s">
        <v>7</v>
      </c>
      <c r="B9" s="3">
        <v>11</v>
      </c>
      <c r="C9" s="3">
        <v>12</v>
      </c>
      <c r="D9" s="3">
        <v>13</v>
      </c>
      <c r="E9" s="3">
        <v>14</v>
      </c>
      <c r="F9" s="3">
        <v>15</v>
      </c>
      <c r="G9" s="3">
        <v>16</v>
      </c>
      <c r="H9" s="3">
        <v>17</v>
      </c>
      <c r="I9" s="3">
        <v>18</v>
      </c>
      <c r="J9" s="3">
        <v>19</v>
      </c>
      <c r="K9" s="3">
        <v>20</v>
      </c>
    </row>
    <row r="10" spans="1:11" x14ac:dyDescent="0.3">
      <c r="A10" t="s">
        <v>4</v>
      </c>
      <c r="B10" s="2">
        <f>PMT($D$3/12,B9*12,$B$3)</f>
        <v>-28790.557290626173</v>
      </c>
      <c r="C10" s="2">
        <f>PMT($D$3/12,C9*12,$B$3)</f>
        <v>-27121.369703469885</v>
      </c>
      <c r="D10" s="2">
        <f>PMT($D$3/12,D9*12,$B$3)</f>
        <v>-25719.643835275656</v>
      </c>
      <c r="E10" s="2">
        <f>PMT($D$3/12,E9*12,$B$3)</f>
        <v>-24527.973311215268</v>
      </c>
      <c r="F10" s="2">
        <f t="shared" ref="F10:G10" si="3">PMT($D$3/12,F9*12,$B$3)</f>
        <v>-23504.254257804976</v>
      </c>
      <c r="G10" s="2">
        <f t="shared" si="3"/>
        <v>-22616.903490330351</v>
      </c>
      <c r="H10" s="2">
        <f>PMT($D$3/12,H9*12,$B$3)</f>
        <v>-21841.764408609128</v>
      </c>
      <c r="I10" s="2">
        <f>PMT($D$3/12,I9*12,$B$3)</f>
        <v>-21160.044269106791</v>
      </c>
      <c r="J10" s="2">
        <f>PMT($D$3/12,J9*12,$B$3)</f>
        <v>-20556.902851709274</v>
      </c>
      <c r="K10" s="2">
        <f t="shared" ref="K10" si="4">PMT($D$3/12,K9*12,$B$3)</f>
        <v>-20020.464532123235</v>
      </c>
    </row>
    <row r="11" spans="1:11" x14ac:dyDescent="0.3">
      <c r="A11" t="s">
        <v>30</v>
      </c>
      <c r="B11" s="13">
        <f t="shared" ref="B11:K11" si="5">(B10*12*B9)+$B$3</f>
        <v>-1050353.5623626551</v>
      </c>
      <c r="C11" s="13">
        <f t="shared" si="5"/>
        <v>-1155477.2372996635</v>
      </c>
      <c r="D11" s="13">
        <f t="shared" si="5"/>
        <v>-1262264.4383030026</v>
      </c>
      <c r="E11" s="13">
        <f t="shared" si="5"/>
        <v>-1370699.5162841654</v>
      </c>
      <c r="F11" s="13">
        <f t="shared" si="5"/>
        <v>-1480765.766404896</v>
      </c>
      <c r="G11" s="13">
        <f t="shared" si="5"/>
        <v>-1592445.4701434271</v>
      </c>
      <c r="H11" s="13">
        <f t="shared" si="5"/>
        <v>-1705719.9393562619</v>
      </c>
      <c r="I11" s="13">
        <f t="shared" si="5"/>
        <v>-1820569.5621270668</v>
      </c>
      <c r="J11" s="13">
        <f t="shared" si="5"/>
        <v>-1936973.8501897147</v>
      </c>
      <c r="K11" s="13">
        <f t="shared" si="5"/>
        <v>-2054911.4877095763</v>
      </c>
    </row>
    <row r="13" spans="1:11" x14ac:dyDescent="0.3">
      <c r="A13" t="s">
        <v>7</v>
      </c>
      <c r="B13" s="3">
        <v>21</v>
      </c>
      <c r="C13" s="3">
        <v>22</v>
      </c>
      <c r="D13" s="3">
        <v>23</v>
      </c>
      <c r="E13" s="3">
        <v>24</v>
      </c>
      <c r="F13" s="3">
        <v>25</v>
      </c>
      <c r="G13" s="3">
        <v>26</v>
      </c>
      <c r="H13" s="3">
        <v>27</v>
      </c>
      <c r="I13" s="3">
        <v>28</v>
      </c>
      <c r="J13" s="3">
        <v>29</v>
      </c>
      <c r="K13" s="3">
        <v>30</v>
      </c>
    </row>
    <row r="14" spans="1:11" x14ac:dyDescent="0.3">
      <c r="A14" t="s">
        <v>4</v>
      </c>
      <c r="B14" s="2">
        <f>PMT($D$3/12,B13*12,$B$3)</f>
        <v>-19541.112623832356</v>
      </c>
      <c r="C14" s="2">
        <f>PMT($D$3/12,C13*12,$B$3)</f>
        <v>-19110.976175746106</v>
      </c>
      <c r="D14" s="2">
        <f>PMT($D$3/12,D13*12,$B$3)</f>
        <v>-18723.550651287489</v>
      </c>
      <c r="E14" s="2">
        <f>PMT($D$3/12,E13*12,$B$3)</f>
        <v>-18373.41343942739</v>
      </c>
      <c r="F14" s="2">
        <f t="shared" ref="F14:G14" si="6">PMT($D$3/12,F13*12,$B$3)</f>
        <v>-18056.007644024612</v>
      </c>
      <c r="G14" s="2">
        <f t="shared" si="6"/>
        <v>-17767.475768198707</v>
      </c>
      <c r="H14" s="2">
        <f>PMT($D$3/12,H13*12,$B$3)</f>
        <v>-17504.530357378688</v>
      </c>
      <c r="I14" s="2">
        <f>PMT($D$3/12,I13*12,$B$3)</f>
        <v>-17264.352360794768</v>
      </c>
      <c r="J14" s="2">
        <f>PMT($D$3/12,J13*12,$B$3)</f>
        <v>-17044.510520234311</v>
      </c>
      <c r="K14" s="2">
        <f t="shared" ref="K14" si="7">PMT($D$3/12,K13*12,$B$3)</f>
        <v>-16842.89687922327</v>
      </c>
    </row>
    <row r="15" spans="1:11" x14ac:dyDescent="0.3">
      <c r="A15" t="s">
        <v>30</v>
      </c>
      <c r="B15" s="13">
        <f t="shared" ref="B15:K15" si="8">(B14*12*B13)+$B$3</f>
        <v>-2174360.3812057534</v>
      </c>
      <c r="C15" s="13">
        <f t="shared" si="8"/>
        <v>-2295297.7103969716</v>
      </c>
      <c r="D15" s="13">
        <f t="shared" si="8"/>
        <v>-2417699.9797553476</v>
      </c>
      <c r="E15" s="13">
        <f t="shared" si="8"/>
        <v>-2541543.070555089</v>
      </c>
      <c r="F15" s="13">
        <f t="shared" si="8"/>
        <v>-2666802.2932073837</v>
      </c>
      <c r="G15" s="13">
        <f t="shared" si="8"/>
        <v>-2793452.4396779966</v>
      </c>
      <c r="H15" s="13">
        <f t="shared" si="8"/>
        <v>-2921467.8357906947</v>
      </c>
      <c r="I15" s="13">
        <f t="shared" si="8"/>
        <v>-3050822.3932270417</v>
      </c>
      <c r="J15" s="13">
        <f t="shared" si="8"/>
        <v>-3181489.6610415401</v>
      </c>
      <c r="K15" s="13">
        <f t="shared" si="8"/>
        <v>-3313442.8765203776</v>
      </c>
    </row>
    <row r="18" spans="1:6" x14ac:dyDescent="0.3">
      <c r="A18" t="s">
        <v>6</v>
      </c>
    </row>
    <row r="20" spans="1:6" x14ac:dyDescent="0.3">
      <c r="B20" t="s">
        <v>13</v>
      </c>
      <c r="C20" s="12" t="s">
        <v>27</v>
      </c>
      <c r="D20" t="s">
        <v>28</v>
      </c>
      <c r="E20" t="s">
        <v>14</v>
      </c>
      <c r="F20" t="s">
        <v>29</v>
      </c>
    </row>
    <row r="21" spans="1:6" x14ac:dyDescent="0.3">
      <c r="A21" s="3">
        <v>2019</v>
      </c>
      <c r="B21" s="2">
        <v>420219</v>
      </c>
      <c r="C21" s="2">
        <v>0</v>
      </c>
      <c r="D21" s="2">
        <f>B21+C21</f>
        <v>420219</v>
      </c>
      <c r="E21" s="1">
        <v>1</v>
      </c>
      <c r="F21" s="2">
        <f>D21*E21</f>
        <v>420219</v>
      </c>
    </row>
    <row r="22" spans="1:6" x14ac:dyDescent="0.3">
      <c r="A22" s="3">
        <v>2020</v>
      </c>
      <c r="B22" s="2">
        <v>604027</v>
      </c>
      <c r="C22" s="2">
        <v>0</v>
      </c>
      <c r="D22" s="2">
        <f t="shared" ref="D22:D25" si="9">B22+C22</f>
        <v>604027</v>
      </c>
      <c r="E22" s="1">
        <v>1</v>
      </c>
      <c r="F22" s="2">
        <f t="shared" ref="F22:F25" si="10">D22*E22</f>
        <v>604027</v>
      </c>
    </row>
    <row r="23" spans="1:6" x14ac:dyDescent="0.3">
      <c r="A23" s="3">
        <v>2021</v>
      </c>
      <c r="B23" s="2">
        <v>565709</v>
      </c>
      <c r="C23" s="2">
        <v>0</v>
      </c>
      <c r="D23" s="2">
        <f t="shared" si="9"/>
        <v>565709</v>
      </c>
      <c r="E23" s="1">
        <v>1</v>
      </c>
      <c r="F23" s="2">
        <f t="shared" si="10"/>
        <v>565709</v>
      </c>
    </row>
    <row r="24" spans="1:6" x14ac:dyDescent="0.3">
      <c r="A24" s="3">
        <v>2022</v>
      </c>
      <c r="B24" s="2">
        <v>319710</v>
      </c>
      <c r="C24" s="2">
        <v>0</v>
      </c>
      <c r="D24" s="2">
        <f t="shared" si="9"/>
        <v>319710</v>
      </c>
      <c r="E24" s="1">
        <v>1</v>
      </c>
      <c r="F24" s="2">
        <f t="shared" si="10"/>
        <v>319710</v>
      </c>
    </row>
    <row r="25" spans="1:6" ht="15" thickBot="1" x14ac:dyDescent="0.35">
      <c r="A25" s="3">
        <v>2023</v>
      </c>
      <c r="B25" s="2">
        <v>759200</v>
      </c>
      <c r="C25" s="2">
        <v>0</v>
      </c>
      <c r="D25" s="2">
        <f t="shared" si="9"/>
        <v>759200</v>
      </c>
      <c r="E25" s="1">
        <v>1</v>
      </c>
      <c r="F25" s="2">
        <f t="shared" si="10"/>
        <v>759200</v>
      </c>
    </row>
    <row r="26" spans="1:6" x14ac:dyDescent="0.3">
      <c r="E26" s="4" t="s">
        <v>15</v>
      </c>
      <c r="F26" s="8">
        <f>SUM(F21:F25)/5</f>
        <v>533773</v>
      </c>
    </row>
    <row r="27" spans="1:6" ht="15" thickBot="1" x14ac:dyDescent="0.35">
      <c r="E27" s="6" t="s">
        <v>16</v>
      </c>
      <c r="F27" s="9">
        <v>0</v>
      </c>
    </row>
    <row r="28" spans="1:6" ht="15" thickBot="1" x14ac:dyDescent="0.35">
      <c r="E28" s="4" t="s">
        <v>17</v>
      </c>
      <c r="F28" s="7">
        <f>F26+F27</f>
        <v>533773</v>
      </c>
    </row>
    <row r="30" spans="1:6" x14ac:dyDescent="0.3">
      <c r="E30" s="4" t="s">
        <v>18</v>
      </c>
      <c r="F30" s="1">
        <v>3.75</v>
      </c>
    </row>
    <row r="31" spans="1:6" ht="15" thickBot="1" x14ac:dyDescent="0.35"/>
    <row r="32" spans="1:6" ht="15" thickBot="1" x14ac:dyDescent="0.35">
      <c r="E32" s="4" t="s">
        <v>19</v>
      </c>
      <c r="F32" s="7">
        <f>F28*F30</f>
        <v>2001648.75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5513-5606-4CCF-AC19-2736F79BD861}">
  <dimension ref="A1:G25"/>
  <sheetViews>
    <sheetView workbookViewId="0">
      <selection activeCell="G11" sqref="G11"/>
    </sheetView>
  </sheetViews>
  <sheetFormatPr defaultColWidth="8.77734375" defaultRowHeight="14.4" x14ac:dyDescent="0.3"/>
  <cols>
    <col min="1" max="1" width="23.44140625" customWidth="1"/>
    <col min="2" max="7" width="14.6640625" customWidth="1"/>
  </cols>
  <sheetData>
    <row r="1" spans="1:7" x14ac:dyDescent="0.3">
      <c r="A1" t="s">
        <v>0</v>
      </c>
    </row>
    <row r="2" spans="1:7" x14ac:dyDescent="0.3">
      <c r="C2" s="4" t="s">
        <v>3</v>
      </c>
      <c r="E2" s="3"/>
      <c r="F2" s="3"/>
      <c r="G2" s="3"/>
    </row>
    <row r="3" spans="1:7" x14ac:dyDescent="0.3">
      <c r="A3" t="s">
        <v>5</v>
      </c>
      <c r="B3" s="10">
        <v>7</v>
      </c>
      <c r="C3" s="4" t="s">
        <v>2</v>
      </c>
      <c r="D3" s="5">
        <v>6.5000000000000002E-2</v>
      </c>
    </row>
    <row r="5" spans="1:7" x14ac:dyDescent="0.3">
      <c r="B5" s="3" t="s">
        <v>20</v>
      </c>
      <c r="C5" s="3" t="s">
        <v>21</v>
      </c>
      <c r="D5" s="3" t="s">
        <v>22</v>
      </c>
      <c r="E5" s="3" t="s">
        <v>23</v>
      </c>
      <c r="F5" s="3" t="s">
        <v>25</v>
      </c>
      <c r="G5" s="3"/>
    </row>
    <row r="6" spans="1:7" x14ac:dyDescent="0.3">
      <c r="A6" t="s">
        <v>4</v>
      </c>
      <c r="B6" s="2">
        <v>-10000</v>
      </c>
      <c r="C6" s="2">
        <v>-11000</v>
      </c>
      <c r="D6" s="2">
        <v>-12000</v>
      </c>
      <c r="E6" s="2">
        <v>-13000</v>
      </c>
      <c r="F6" s="2">
        <v>-14000</v>
      </c>
    </row>
    <row r="8" spans="1:7" x14ac:dyDescent="0.3">
      <c r="A8" t="s">
        <v>24</v>
      </c>
      <c r="B8" s="11">
        <f>PV($D$3/12,$B$3*12,B6)</f>
        <v>673426.22859591956</v>
      </c>
      <c r="C8" s="11">
        <f>PV($D$3/12,$B$3*12,C6)</f>
        <v>740768.85145551164</v>
      </c>
      <c r="D8" s="11">
        <f t="shared" ref="D8:E8" si="0">PV($D$3/12,$B$3*12,D6)</f>
        <v>808111.47431510361</v>
      </c>
      <c r="E8" s="11">
        <f t="shared" si="0"/>
        <v>875454.09717469558</v>
      </c>
      <c r="F8" s="11">
        <f t="shared" ref="F8" si="1">PV($D$3/12,$B$3*12,F6)</f>
        <v>942796.72003428754</v>
      </c>
    </row>
    <row r="9" spans="1:7" x14ac:dyDescent="0.3">
      <c r="B9" s="11"/>
    </row>
    <row r="10" spans="1:7" x14ac:dyDescent="0.3">
      <c r="A10" t="s">
        <v>26</v>
      </c>
      <c r="B10" s="11">
        <f>(B6*12*$B$3)+B8</f>
        <v>-166573.77140408044</v>
      </c>
      <c r="C10" s="11">
        <f t="shared" ref="C10:F10" si="2">(C6*12*$B$3)+C8</f>
        <v>-183231.14854448836</v>
      </c>
      <c r="D10" s="11">
        <f t="shared" si="2"/>
        <v>-199888.52568489639</v>
      </c>
      <c r="E10" s="11">
        <f t="shared" si="2"/>
        <v>-216545.90282530442</v>
      </c>
      <c r="F10" s="11">
        <f t="shared" si="2"/>
        <v>-233203.27996571246</v>
      </c>
    </row>
    <row r="12" spans="1:7" x14ac:dyDescent="0.3">
      <c r="A12" t="s">
        <v>6</v>
      </c>
    </row>
    <row r="13" spans="1:7" x14ac:dyDescent="0.3">
      <c r="B13" t="s">
        <v>13</v>
      </c>
      <c r="C13" s="12" t="s">
        <v>27</v>
      </c>
      <c r="D13" t="s">
        <v>28</v>
      </c>
      <c r="E13" t="s">
        <v>14</v>
      </c>
      <c r="F13" t="s">
        <v>29</v>
      </c>
    </row>
    <row r="14" spans="1:7" x14ac:dyDescent="0.3">
      <c r="A14" s="3" t="s">
        <v>8</v>
      </c>
      <c r="B14" s="2">
        <v>0</v>
      </c>
      <c r="C14" s="2"/>
      <c r="D14" s="2">
        <f>B14+C14</f>
        <v>0</v>
      </c>
      <c r="E14" s="1">
        <v>0</v>
      </c>
      <c r="F14" s="2">
        <f>D14*E14</f>
        <v>0</v>
      </c>
    </row>
    <row r="15" spans="1:7" x14ac:dyDescent="0.3">
      <c r="A15" s="3" t="s">
        <v>9</v>
      </c>
      <c r="B15" s="2">
        <v>0</v>
      </c>
      <c r="C15" s="2"/>
      <c r="D15" s="2">
        <f t="shared" ref="D15:D18" si="3">B15+C15</f>
        <v>0</v>
      </c>
      <c r="E15" s="1">
        <v>0</v>
      </c>
      <c r="F15" s="2">
        <f t="shared" ref="F15:F18" si="4">D15*E15</f>
        <v>0</v>
      </c>
    </row>
    <row r="16" spans="1:7" x14ac:dyDescent="0.3">
      <c r="A16" s="3" t="s">
        <v>10</v>
      </c>
      <c r="B16" s="2">
        <v>0</v>
      </c>
      <c r="C16" s="2"/>
      <c r="D16" s="2">
        <f t="shared" si="3"/>
        <v>0</v>
      </c>
      <c r="E16" s="1">
        <v>0</v>
      </c>
      <c r="F16" s="2">
        <f t="shared" si="4"/>
        <v>0</v>
      </c>
    </row>
    <row r="17" spans="1:6" x14ac:dyDescent="0.3">
      <c r="A17" s="3" t="s">
        <v>11</v>
      </c>
      <c r="B17" s="2">
        <v>0</v>
      </c>
      <c r="C17" s="2"/>
      <c r="D17" s="2">
        <f t="shared" si="3"/>
        <v>0</v>
      </c>
      <c r="E17" s="1">
        <v>0</v>
      </c>
      <c r="F17" s="2">
        <f t="shared" si="4"/>
        <v>0</v>
      </c>
    </row>
    <row r="18" spans="1:6" ht="15" thickBot="1" x14ac:dyDescent="0.35">
      <c r="A18" s="3" t="s">
        <v>12</v>
      </c>
      <c r="B18" s="2">
        <v>0</v>
      </c>
      <c r="C18" s="2"/>
      <c r="D18" s="2">
        <f t="shared" si="3"/>
        <v>0</v>
      </c>
      <c r="E18" s="1">
        <v>0</v>
      </c>
      <c r="F18" s="2">
        <f t="shared" si="4"/>
        <v>0</v>
      </c>
    </row>
    <row r="19" spans="1:6" x14ac:dyDescent="0.3">
      <c r="E19" s="4" t="s">
        <v>15</v>
      </c>
      <c r="F19" s="8">
        <f>SUM(F14:F18)/5</f>
        <v>0</v>
      </c>
    </row>
    <row r="20" spans="1:6" ht="15" thickBot="1" x14ac:dyDescent="0.35">
      <c r="E20" s="6" t="s">
        <v>16</v>
      </c>
      <c r="F20" s="9">
        <v>0</v>
      </c>
    </row>
    <row r="21" spans="1:6" ht="15" thickBot="1" x14ac:dyDescent="0.35">
      <c r="E21" s="4" t="s">
        <v>17</v>
      </c>
      <c r="F21" s="7">
        <f>F19+F20</f>
        <v>0</v>
      </c>
    </row>
    <row r="23" spans="1:6" x14ac:dyDescent="0.3">
      <c r="E23" s="4" t="s">
        <v>18</v>
      </c>
      <c r="F23" s="1">
        <v>0</v>
      </c>
    </row>
    <row r="24" spans="1:6" ht="15" thickBot="1" x14ac:dyDescent="0.35"/>
    <row r="25" spans="1:6" ht="15" thickBot="1" x14ac:dyDescent="0.35">
      <c r="E25" s="4" t="s">
        <v>19</v>
      </c>
      <c r="F25" s="7">
        <f>F21*F23</f>
        <v>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9A62-654F-4CDA-988F-7EFBD351D94B}">
  <dimension ref="A1:F13"/>
  <sheetViews>
    <sheetView workbookViewId="0">
      <selection activeCell="C7" sqref="C7"/>
    </sheetView>
  </sheetViews>
  <sheetFormatPr defaultColWidth="8.77734375" defaultRowHeight="14.4" x14ac:dyDescent="0.3"/>
  <cols>
    <col min="1" max="1" width="28.77734375" customWidth="1"/>
    <col min="2" max="2" width="16.6640625" customWidth="1"/>
    <col min="3" max="6" width="14.6640625" customWidth="1"/>
  </cols>
  <sheetData>
    <row r="1" spans="1:6" x14ac:dyDescent="0.3">
      <c r="A1" t="s">
        <v>0</v>
      </c>
    </row>
    <row r="2" spans="1:6" x14ac:dyDescent="0.3">
      <c r="C2" s="4"/>
      <c r="E2" s="3"/>
      <c r="F2" s="3"/>
    </row>
    <row r="3" spans="1:6" x14ac:dyDescent="0.3">
      <c r="A3" t="s">
        <v>32</v>
      </c>
      <c r="B3" s="14">
        <v>1000000</v>
      </c>
      <c r="C3" s="4"/>
      <c r="E3" s="3"/>
      <c r="F3" s="3"/>
    </row>
    <row r="4" spans="1:6" x14ac:dyDescent="0.3">
      <c r="A4" t="s">
        <v>7</v>
      </c>
      <c r="B4" s="10">
        <v>7</v>
      </c>
      <c r="C4" s="4"/>
    </row>
    <row r="5" spans="1:6" x14ac:dyDescent="0.3">
      <c r="A5" t="s">
        <v>31</v>
      </c>
      <c r="B5" s="5">
        <v>6.5000000000000002E-2</v>
      </c>
    </row>
    <row r="6" spans="1:6" ht="15" thickBot="1" x14ac:dyDescent="0.35"/>
    <row r="7" spans="1:6" ht="15" thickBot="1" x14ac:dyDescent="0.35">
      <c r="A7" t="s">
        <v>4</v>
      </c>
      <c r="B7" s="15">
        <f>-PMT(B5/12,B4*12,B3)</f>
        <v>14849.436471831086</v>
      </c>
    </row>
    <row r="8" spans="1:6" ht="15" thickBot="1" x14ac:dyDescent="0.35"/>
    <row r="9" spans="1:6" ht="15" thickBot="1" x14ac:dyDescent="0.35">
      <c r="A9" t="s">
        <v>30</v>
      </c>
      <c r="B9" s="15">
        <f>(B7*B4*12)-B3</f>
        <v>247352.66363381129</v>
      </c>
    </row>
    <row r="11" spans="1:6" x14ac:dyDescent="0.3">
      <c r="B11" s="11"/>
      <c r="C11" s="11"/>
      <c r="D11" s="11"/>
      <c r="E11" s="11"/>
      <c r="F11" s="11"/>
    </row>
    <row r="12" spans="1:6" x14ac:dyDescent="0.3">
      <c r="B12" s="11"/>
    </row>
    <row r="13" spans="1:6" x14ac:dyDescent="0.3">
      <c r="B13" s="11"/>
      <c r="C13" s="11"/>
      <c r="D13" s="11"/>
      <c r="E13" s="11"/>
      <c r="F1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Internal</vt:lpstr>
      <vt:lpstr>External</vt:lpstr>
      <vt:lpstr>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Glass</dc:creator>
  <cp:lastModifiedBy>Lauren Brighton</cp:lastModifiedBy>
  <dcterms:created xsi:type="dcterms:W3CDTF">2022-06-08T21:37:27Z</dcterms:created>
  <dcterms:modified xsi:type="dcterms:W3CDTF">2024-08-02T04:30:45Z</dcterms:modified>
</cp:coreProperties>
</file>